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c\Desktop\ALL DOCS\AUDIT 2023\PRINTER 2024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29" i="1" l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F10" i="1"/>
  <c r="F12" i="1" s="1"/>
  <c r="F31" i="1" l="1"/>
  <c r="E31" i="1"/>
  <c r="E36" i="1" l="1"/>
  <c r="E33" i="1"/>
  <c r="E35" i="1" s="1"/>
  <c r="E37" i="1" l="1"/>
  <c r="E38" i="1" l="1"/>
  <c r="E41" i="1" s="1"/>
</calcChain>
</file>

<file path=xl/sharedStrings.xml><?xml version="1.0" encoding="utf-8"?>
<sst xmlns="http://schemas.openxmlformats.org/spreadsheetml/2006/main" count="24" uniqueCount="23">
  <si>
    <t>UKAGUZI SACCO</t>
  </si>
  <si>
    <t>DIVIDENDS COMPUTATION</t>
  </si>
  <si>
    <t>SHARE CAPITAL  BALANCE AS AT 31.12.18</t>
  </si>
  <si>
    <t>TOTAL PAYABLE</t>
  </si>
  <si>
    <t>INTEREST COMPUTATION</t>
  </si>
  <si>
    <t>Note: Insert monthly contribution to the cells highlighted in yellow</t>
  </si>
  <si>
    <t>DATE</t>
  </si>
  <si>
    <t>DEPOSITS</t>
  </si>
  <si>
    <t>QUALIFYING DEPOSITS</t>
  </si>
  <si>
    <t>Interest On Deposits</t>
  </si>
  <si>
    <t>Total qualifying deposits</t>
  </si>
  <si>
    <t>Gross dividends/Rebates</t>
  </si>
  <si>
    <t>Less:</t>
  </si>
  <si>
    <t>Dividend Capitalization</t>
  </si>
  <si>
    <t>net</t>
  </si>
  <si>
    <t>Withholding Tax(5%)</t>
  </si>
  <si>
    <t>Net payable (BANK A/C)</t>
  </si>
  <si>
    <t>Total Interest payable at 13 %</t>
  </si>
  <si>
    <t>SHARES BALANCE AS AT 31ST DECEMBER 2022</t>
  </si>
  <si>
    <t>DEPOSITS BALANCE AS AT 31ST DECEMBER 2022</t>
  </si>
  <si>
    <t>Total Deposits as at 31st Dec 2022</t>
  </si>
  <si>
    <t>Dividends on share capital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</si>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</sst>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3" fontId="0" fillId="2" borderId="0" xfId="1" applyFont="1" applyFill="1"/>
    <xf numFmtId="164" fontId="0" fillId="0" borderId="3" xfId="0" applyNumberFormat="1" applyBorder="1"/>
    <xf numFmtId="0" fontId="0" fillId="0" borderId="3" xfId="0" applyBorder="1"/>
    <xf numFmtId="43" fontId="0" fillId="0" borderId="3" xfId="1" applyFont="1" applyBorder="1"/>
    <xf numFmtId="165" fontId="0" fillId="0" borderId="3" xfId="1" applyNumberFormat="1" applyFon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Fill="1" applyBorder="1"/>
    <xf numFmtId="43" fontId="0" fillId="0" borderId="3" xfId="0" applyNumberFormat="1" applyBorder="1"/>
    <xf numFmtId="17" fontId="0" fillId="0" borderId="3" xfId="0" applyNumberFormat="1" applyBorder="1" applyAlignment="1">
      <alignment wrapText="1"/>
    </xf>
    <xf numFmtId="43" fontId="0" fillId="2" borderId="3" xfId="1" applyFont="1" applyFill="1" applyBorder="1"/>
    <xf numFmtId="164" fontId="0" fillId="0" borderId="3" xfId="1" applyNumberFormat="1" applyFont="1" applyBorder="1"/>
    <xf numFmtId="4" fontId="0" fillId="0" borderId="0" xfId="0" applyNumberFormat="1"/>
    <xf numFmtId="43" fontId="3" fillId="0" borderId="0" xfId="1" applyFont="1" applyFill="1" applyAlignment="1">
      <alignment horizontal="left" indent="5"/>
    </xf>
    <xf numFmtId="43" fontId="0" fillId="0" borderId="0" xfId="1" applyFont="1"/>
    <xf numFmtId="43" fontId="0" fillId="0" borderId="0" xfId="0" applyNumberFormat="1"/>
    <xf numFmtId="166" fontId="3" fillId="0" borderId="0" xfId="1" applyNumberFormat="1" applyFont="1" applyFill="1" applyAlignment="1">
      <alignment horizontal="left" indent="5"/>
    </xf>
    <xf numFmtId="164" fontId="2" fillId="0" borderId="4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topLeftCell="A28" workbookViewId="0">
      <selection activeCell="H37" sqref="H37"/>
    </sheetView>
  </sheetViews>
  <sheetFormatPr defaultRowHeight="15" x14ac:dyDescent="0.25"/>
  <cols>
    <col min="2" max="2" width="16" customWidth="1"/>
    <col min="3" max="3" width="15.7109375" customWidth="1"/>
    <col min="4" max="4" width="17.7109375" customWidth="1"/>
    <col min="5" max="5" width="20.85546875" customWidth="1"/>
    <col min="6" max="6" width="17.42578125" customWidth="1"/>
    <col min="7" max="7" width="13.28515625" bestFit="1" customWidth="1"/>
  </cols>
  <sheetData>
    <row r="1" spans="2:6" s="1" customFormat="1" x14ac:dyDescent="0.25">
      <c r="C1" s="1" t="s">
        <v>0</v>
      </c>
    </row>
    <row r="2" spans="2:6" s="1" customFormat="1" x14ac:dyDescent="0.25"/>
    <row r="3" spans="2:6" s="1" customFormat="1" x14ac:dyDescent="0.25"/>
    <row r="5" spans="2:6" x14ac:dyDescent="0.25">
      <c r="B5" t="s">
        <v>18</v>
      </c>
      <c r="E5" s="2">
        <v>0</v>
      </c>
    </row>
    <row r="6" spans="2:6" x14ac:dyDescent="0.25">
      <c r="B6" t="s">
        <v>19</v>
      </c>
      <c r="E6" s="2">
        <v>0</v>
      </c>
    </row>
    <row r="8" spans="2:6" x14ac:dyDescent="0.25">
      <c r="B8" s="1" t="s">
        <v>1</v>
      </c>
    </row>
    <row r="10" spans="2:6" x14ac:dyDescent="0.25">
      <c r="B10" s="20" t="s">
        <v>2</v>
      </c>
      <c r="C10" s="21"/>
      <c r="D10" s="3"/>
      <c r="E10" s="4"/>
      <c r="F10" s="5">
        <f>E5*0.17</f>
        <v>0</v>
      </c>
    </row>
    <row r="11" spans="2:6" x14ac:dyDescent="0.25">
      <c r="B11" s="4"/>
      <c r="C11" s="4"/>
      <c r="D11" s="4"/>
      <c r="E11" s="4"/>
      <c r="F11" s="5"/>
    </row>
    <row r="12" spans="2:6" x14ac:dyDescent="0.25">
      <c r="B12" s="4"/>
      <c r="C12" s="4"/>
      <c r="D12" s="4" t="s">
        <v>3</v>
      </c>
      <c r="E12" s="4"/>
      <c r="F12" s="6">
        <f>SUM(F10:F11)</f>
        <v>0</v>
      </c>
    </row>
    <row r="14" spans="2:6" x14ac:dyDescent="0.25">
      <c r="B14" s="1" t="s">
        <v>4</v>
      </c>
    </row>
    <row r="15" spans="2:6" x14ac:dyDescent="0.25">
      <c r="B15" t="s">
        <v>5</v>
      </c>
    </row>
    <row r="16" spans="2:6" ht="30" x14ac:dyDescent="0.25">
      <c r="B16" s="4" t="s">
        <v>6</v>
      </c>
      <c r="C16" s="4" t="s">
        <v>7</v>
      </c>
      <c r="D16" s="4"/>
      <c r="E16" s="4" t="s">
        <v>8</v>
      </c>
      <c r="F16" s="7" t="s">
        <v>9</v>
      </c>
    </row>
    <row r="17" spans="2:7" ht="38.25" customHeight="1" x14ac:dyDescent="0.25">
      <c r="B17" s="8" t="s">
        <v>20</v>
      </c>
      <c r="C17" s="9">
        <v>1000000</v>
      </c>
      <c r="D17" s="4"/>
      <c r="E17" s="10">
        <f>12/12*C17</f>
        <v>1000000</v>
      </c>
      <c r="F17" s="3">
        <f>13%*E17</f>
        <v>130000</v>
      </c>
    </row>
    <row r="18" spans="2:7" ht="20.25" customHeight="1" x14ac:dyDescent="0.25">
      <c r="B18" s="11">
        <v>44927</v>
      </c>
      <c r="C18" s="12">
        <v>2000</v>
      </c>
      <c r="D18" s="4"/>
      <c r="E18" s="13">
        <f>12/12*C18</f>
        <v>2000</v>
      </c>
      <c r="F18" s="3">
        <f t="shared" ref="F18:F29" si="0">13%*E18</f>
        <v>260</v>
      </c>
      <c r="G18" s="14"/>
    </row>
    <row r="19" spans="2:7" ht="20.25" customHeight="1" x14ac:dyDescent="0.25">
      <c r="B19" s="11">
        <v>44958</v>
      </c>
      <c r="C19" s="12">
        <v>2000</v>
      </c>
      <c r="D19" s="4"/>
      <c r="E19" s="13">
        <f>11/12*C19</f>
        <v>1833.3333333333333</v>
      </c>
      <c r="F19" s="3">
        <f t="shared" si="0"/>
        <v>238.33333333333334</v>
      </c>
      <c r="G19" s="14"/>
    </row>
    <row r="20" spans="2:7" ht="20.25" customHeight="1" x14ac:dyDescent="0.25">
      <c r="B20" s="11">
        <v>44986</v>
      </c>
      <c r="C20" s="12">
        <v>2000</v>
      </c>
      <c r="D20" s="4"/>
      <c r="E20" s="13">
        <f>10/12*C20</f>
        <v>1666.6666666666667</v>
      </c>
      <c r="F20" s="3">
        <f t="shared" si="0"/>
        <v>216.66666666666669</v>
      </c>
      <c r="G20" s="14"/>
    </row>
    <row r="21" spans="2:7" ht="20.25" customHeight="1" x14ac:dyDescent="0.25">
      <c r="B21" s="11">
        <v>45017</v>
      </c>
      <c r="C21" s="12">
        <v>2000</v>
      </c>
      <c r="D21" s="4"/>
      <c r="E21" s="13">
        <f>9/12*C21</f>
        <v>1500</v>
      </c>
      <c r="F21" s="3">
        <f t="shared" si="0"/>
        <v>195</v>
      </c>
      <c r="G21" s="14"/>
    </row>
    <row r="22" spans="2:7" ht="20.25" customHeight="1" x14ac:dyDescent="0.25">
      <c r="B22" s="11">
        <v>45047</v>
      </c>
      <c r="C22" s="12">
        <v>2000</v>
      </c>
      <c r="D22" s="4"/>
      <c r="E22" s="13">
        <f>8/12*C22</f>
        <v>1333.3333333333333</v>
      </c>
      <c r="F22" s="3">
        <f t="shared" si="0"/>
        <v>173.33333333333334</v>
      </c>
      <c r="G22" s="14"/>
    </row>
    <row r="23" spans="2:7" ht="20.25" customHeight="1" x14ac:dyDescent="0.25">
      <c r="B23" s="11">
        <v>45078</v>
      </c>
      <c r="C23" s="12">
        <v>2000</v>
      </c>
      <c r="D23" s="4"/>
      <c r="E23" s="13">
        <f>7/12*C23</f>
        <v>1166.6666666666667</v>
      </c>
      <c r="F23" s="3">
        <f t="shared" si="0"/>
        <v>151.66666666666669</v>
      </c>
    </row>
    <row r="24" spans="2:7" ht="20.25" customHeight="1" x14ac:dyDescent="0.25">
      <c r="B24" s="11">
        <v>45108</v>
      </c>
      <c r="C24" s="12">
        <v>2000</v>
      </c>
      <c r="D24" s="4"/>
      <c r="E24" s="13">
        <f>6/12*C24</f>
        <v>1000</v>
      </c>
      <c r="F24" s="3">
        <f t="shared" si="0"/>
        <v>130</v>
      </c>
      <c r="G24" s="14"/>
    </row>
    <row r="25" spans="2:7" ht="20.25" customHeight="1" x14ac:dyDescent="0.25">
      <c r="B25" s="11">
        <v>45139</v>
      </c>
      <c r="C25" s="12">
        <v>2000</v>
      </c>
      <c r="D25" s="4"/>
      <c r="E25" s="13">
        <f>5/12*C25</f>
        <v>833.33333333333337</v>
      </c>
      <c r="F25" s="3">
        <f t="shared" si="0"/>
        <v>108.33333333333334</v>
      </c>
    </row>
    <row r="26" spans="2:7" ht="20.25" customHeight="1" x14ac:dyDescent="0.25">
      <c r="B26" s="11">
        <v>45170</v>
      </c>
      <c r="C26" s="12">
        <v>2000</v>
      </c>
      <c r="D26" s="4"/>
      <c r="E26" s="13">
        <f>4/12*C26</f>
        <v>666.66666666666663</v>
      </c>
      <c r="F26" s="3">
        <f t="shared" si="0"/>
        <v>86.666666666666671</v>
      </c>
    </row>
    <row r="27" spans="2:7" ht="20.25" customHeight="1" x14ac:dyDescent="0.25">
      <c r="B27" s="11">
        <v>45200</v>
      </c>
      <c r="C27" s="12">
        <v>2000</v>
      </c>
      <c r="D27" s="4"/>
      <c r="E27" s="13">
        <f>3/12*C27</f>
        <v>500</v>
      </c>
      <c r="F27" s="3">
        <f t="shared" si="0"/>
        <v>65</v>
      </c>
    </row>
    <row r="28" spans="2:7" ht="20.25" customHeight="1" x14ac:dyDescent="0.25">
      <c r="B28" s="11">
        <v>45231</v>
      </c>
      <c r="C28" s="12">
        <v>2000</v>
      </c>
      <c r="D28" s="4"/>
      <c r="E28" s="13">
        <f>2/12*C28</f>
        <v>333.33333333333331</v>
      </c>
      <c r="F28" s="3">
        <f t="shared" si="0"/>
        <v>43.333333333333336</v>
      </c>
    </row>
    <row r="29" spans="2:7" ht="20.25" customHeight="1" x14ac:dyDescent="0.25">
      <c r="B29" s="11">
        <v>45261</v>
      </c>
      <c r="C29" s="12">
        <v>2000</v>
      </c>
      <c r="D29" s="4"/>
      <c r="E29" s="13">
        <f>1/12*C29</f>
        <v>166.66666666666666</v>
      </c>
      <c r="F29" s="3">
        <f t="shared" si="0"/>
        <v>21.666666666666668</v>
      </c>
    </row>
    <row r="30" spans="2:7" x14ac:dyDescent="0.25">
      <c r="B30" s="4"/>
      <c r="C30" s="4"/>
      <c r="D30" s="4"/>
      <c r="E30" s="4"/>
      <c r="F30" s="4"/>
    </row>
    <row r="31" spans="2:7" x14ac:dyDescent="0.25">
      <c r="B31" s="4"/>
      <c r="C31" s="4" t="s">
        <v>10</v>
      </c>
      <c r="D31" s="4"/>
      <c r="E31" s="3">
        <f>SUM(E17:E30)</f>
        <v>1013000</v>
      </c>
      <c r="F31" s="3">
        <f>SUM(F17:F30)</f>
        <v>131690</v>
      </c>
    </row>
    <row r="33" spans="2:5" ht="15.75" x14ac:dyDescent="0.25">
      <c r="C33" t="s">
        <v>17</v>
      </c>
      <c r="E33" s="15">
        <f>13%*E31</f>
        <v>131690</v>
      </c>
    </row>
    <row r="34" spans="2:5" x14ac:dyDescent="0.25">
      <c r="E34" s="16"/>
    </row>
    <row r="35" spans="2:5" ht="15.75" x14ac:dyDescent="0.25">
      <c r="C35" t="s">
        <v>11</v>
      </c>
      <c r="E35" s="15">
        <f>E33+F12</f>
        <v>131690</v>
      </c>
    </row>
    <row r="36" spans="2:5" x14ac:dyDescent="0.25">
      <c r="B36" t="s">
        <v>12</v>
      </c>
      <c r="C36" t="s">
        <v>13</v>
      </c>
      <c r="E36" s="17">
        <f>3%*E31</f>
        <v>30390</v>
      </c>
    </row>
    <row r="37" spans="2:5" x14ac:dyDescent="0.25">
      <c r="C37" t="s">
        <v>14</v>
      </c>
      <c r="E37" s="17">
        <f>E35-E36</f>
        <v>101300</v>
      </c>
    </row>
    <row r="38" spans="2:5" ht="15.75" x14ac:dyDescent="0.25">
      <c r="B38" t="s">
        <v>12</v>
      </c>
      <c r="C38" t="s">
        <v>15</v>
      </c>
      <c r="E38" s="18">
        <f>-0.05*E37</f>
        <v>-5065</v>
      </c>
    </row>
    <row r="41" spans="2:5" ht="15.75" thickBot="1" x14ac:dyDescent="0.3">
      <c r="C41" t="s">
        <v>16</v>
      </c>
      <c r="E41" s="19">
        <f>E37+E38</f>
        <v>96235</v>
      </c>
    </row>
    <row r="42" spans="2:5" ht="15.75" thickTop="1" x14ac:dyDescent="0.25"/>
    <row r="43" spans="2:5" x14ac:dyDescent="0.25">
      <c r="C43" t="s">
        <v>21</v>
      </c>
      <c r="E43" s="16">
        <v>3800</v>
      </c>
    </row>
    <row r="44" spans="2:5" ht="15.75" thickBot="1" x14ac:dyDescent="0.3">
      <c r="C44" t="s">
        <v>22</v>
      </c>
      <c r="E44" s="22">
        <f>SUM(E41:E43)</f>
        <v>100035</v>
      </c>
    </row>
    <row r="45" spans="2:5" ht="15.75" thickTop="1" x14ac:dyDescent="0.25"/>
  </sheetData>
  <mergeCells count="1"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pc</dc:creator>
  <cp:lastModifiedBy>hp pc</cp:lastModifiedBy>
  <dcterms:created xsi:type="dcterms:W3CDTF">2023-03-21T10:07:27Z</dcterms:created>
  <dcterms:modified xsi:type="dcterms:W3CDTF">2024-03-06T16:37:54Z</dcterms:modified>
</cp:coreProperties>
</file>